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5C34D9F-A696-47F2-B1CB-DA4A1C86EC47}" xr6:coauthVersionLast="47" xr6:coauthVersionMax="47" xr10:uidLastSave="{00000000-0000-0000-0000-000000000000}"/>
  <bookViews>
    <workbookView xWindow="-120" yWindow="-120" windowWidth="29040" windowHeight="15720" tabRatio="599" xr2:uid="{02228F5A-587C-43F4-9310-DDDD8EAB867F}"/>
  </bookViews>
  <sheets>
    <sheet name="Definitivos_val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3" l="1"/>
  <c r="H16" i="3"/>
  <c r="H15" i="3"/>
  <c r="H14" i="3"/>
  <c r="H13" i="3"/>
  <c r="H12" i="3"/>
  <c r="H11" i="3"/>
  <c r="J9" i="3"/>
  <c r="I9" i="3"/>
  <c r="H9" i="3"/>
  <c r="J10" i="3"/>
  <c r="I10" i="3"/>
  <c r="J17" i="3"/>
  <c r="I16" i="3"/>
  <c r="I17" i="3"/>
  <c r="N17" i="3"/>
  <c r="B10" i="3"/>
  <c r="B17" i="3"/>
</calcChain>
</file>

<file path=xl/sharedStrings.xml><?xml version="1.0" encoding="utf-8"?>
<sst xmlns="http://schemas.openxmlformats.org/spreadsheetml/2006/main" count="63" uniqueCount="32">
  <si>
    <t>Dic</t>
  </si>
  <si>
    <t>Nov</t>
  </si>
  <si>
    <t>Tasas de variación interanual (%)</t>
  </si>
  <si>
    <t>Con asistencia eléctrica al pedaleo</t>
  </si>
  <si>
    <t>Sin asistencia al pedaleo</t>
  </si>
  <si>
    <t>Energía alternativa</t>
  </si>
  <si>
    <t>Gasolina</t>
  </si>
  <si>
    <t>Diésel y Gasolina</t>
  </si>
  <si>
    <t>Total</t>
  </si>
  <si>
    <t>Turismos</t>
  </si>
  <si>
    <t>Total VEHÍCULOS
energía alternativa</t>
  </si>
  <si>
    <t>Total VEHÍCULOS
combustible convencional</t>
  </si>
  <si>
    <t>VEHÍCULOS LIGEROS</t>
  </si>
  <si>
    <t>VEHÍCULOS PESADOS</t>
  </si>
  <si>
    <t>VEHÍCULOS DE TURISMO Y TODOTERRENOS</t>
  </si>
  <si>
    <t>VEHÍCULOS</t>
  </si>
  <si>
    <t>TOTAL FABRICACIÓN DE VEHÍCULOS</t>
  </si>
  <si>
    <t>ESTADÍSTICA DE FABRICACIÓN DE VEHÍCULOS</t>
  </si>
  <si>
    <t>VEHÍCULOS INDUSTRIALES</t>
  </si>
  <si>
    <t>2026 (1)</t>
  </si>
  <si>
    <t>2025 Jul</t>
  </si>
  <si>
    <t>Ago</t>
  </si>
  <si>
    <t>Sep</t>
  </si>
  <si>
    <t>Oct</t>
  </si>
  <si>
    <t>2026 Ene</t>
  </si>
  <si>
    <t>Millones de euros</t>
  </si>
  <si>
    <t>VALOR DE PRODUCCIÓN</t>
  </si>
  <si>
    <r>
      <t xml:space="preserve">Furgonetas, Camiones, </t>
    </r>
    <r>
      <rPr>
        <b/>
        <sz val="8"/>
        <rFont val="Verdana"/>
        <family val="2"/>
      </rPr>
      <t>Autobuses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theme="1"/>
        <rFont val="Verdana"/>
        <family val="2"/>
      </rPr>
      <t>y similares</t>
    </r>
  </si>
  <si>
    <t xml:space="preserve">Vehículos industriales, especiales, agrícolas y otros </t>
  </si>
  <si>
    <t>Ciclos</t>
  </si>
  <si>
    <t>-</t>
  </si>
  <si>
    <t xml:space="preserve">Motocicletas, ciclomotores y 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</si>
</sst>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D597"/>
        <bgColor indexed="64"/>
      </patternFill>
    </fill>
    <fill>
      <patternFill patternType="solid">
        <fgColor rgb="FFFFF7EB"/>
        <bgColor indexed="64"/>
      </patternFill>
    </fill>
    <fill>
      <patternFill patternType="solid">
        <fgColor rgb="FFFCD9B6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B40000"/>
      </right>
      <top/>
      <bottom style="thin">
        <color rgb="FFB40000"/>
      </bottom>
      <diagonal/>
    </border>
    <border>
      <left/>
      <right/>
      <top/>
      <bottom style="thin">
        <color rgb="FFB40000"/>
      </bottom>
      <diagonal/>
    </border>
    <border>
      <left style="thin">
        <color rgb="FFB40000"/>
      </left>
      <right/>
      <top/>
      <bottom style="thin">
        <color rgb="FFB40000"/>
      </bottom>
      <diagonal/>
    </border>
    <border>
      <left style="thin">
        <color rgb="FFB40000"/>
      </left>
      <right style="thin">
        <color rgb="FFB40000"/>
      </right>
      <top/>
      <bottom style="thin">
        <color rgb="FFB40000"/>
      </bottom>
      <diagonal/>
    </border>
    <border>
      <left/>
      <right style="thin">
        <color rgb="FFB40000"/>
      </right>
      <top/>
      <bottom/>
      <diagonal/>
    </border>
    <border>
      <left style="thin">
        <color rgb="FFB40000"/>
      </left>
      <right/>
      <top/>
      <bottom/>
      <diagonal/>
    </border>
    <border>
      <left style="thin">
        <color rgb="FFB40000"/>
      </left>
      <right style="thin">
        <color rgb="FFB40000"/>
      </right>
      <top/>
      <bottom/>
      <diagonal/>
    </border>
    <border>
      <left/>
      <right style="thin">
        <color rgb="FFB40000"/>
      </right>
      <top style="thin">
        <color rgb="FFB40000"/>
      </top>
      <bottom/>
      <diagonal/>
    </border>
    <border>
      <left/>
      <right/>
      <top style="thin">
        <color rgb="FFB40000"/>
      </top>
      <bottom/>
      <diagonal/>
    </border>
    <border>
      <left style="thin">
        <color rgb="FFB40000"/>
      </left>
      <right/>
      <top style="thin">
        <color rgb="FFB40000"/>
      </top>
      <bottom/>
      <diagonal/>
    </border>
    <border>
      <left style="thin">
        <color rgb="FFB40000"/>
      </left>
      <right style="thin">
        <color rgb="FFB40000"/>
      </right>
      <top style="thin">
        <color rgb="FFB40000"/>
      </top>
      <bottom/>
      <diagonal/>
    </border>
    <border>
      <left/>
      <right style="thin">
        <color rgb="FFB40000"/>
      </right>
      <top style="thin">
        <color rgb="FFB40000"/>
      </top>
      <bottom style="thin">
        <color rgb="FFB40000"/>
      </bottom>
      <diagonal/>
    </border>
    <border>
      <left style="thin">
        <color rgb="FFB40000"/>
      </left>
      <right/>
      <top style="thin">
        <color rgb="FFB40000"/>
      </top>
      <bottom style="thin">
        <color rgb="FFB40000"/>
      </bottom>
      <diagonal/>
    </border>
    <border>
      <left style="thin">
        <color rgb="FFB40000"/>
      </left>
      <right style="thin">
        <color rgb="FFB40000"/>
      </right>
      <top style="thin">
        <color rgb="FFB40000"/>
      </top>
      <bottom style="thin">
        <color rgb="FFB4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B40000"/>
      </top>
      <bottom style="thin">
        <color rgb="FFB4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A478-D0B6-475C-BCDC-63F7DC0A4DAE}">
  <sheetPr>
    <pageSetUpPr fitToPage="1"/>
  </sheetPr>
  <dimension ref="A1:S35"/>
  <sheetViews>
    <sheetView showGridLines="0" tabSelected="1" zoomScale="90" zoomScaleNormal="90" workbookViewId="0">
      <selection activeCell="Q38" sqref="Q38"/>
    </sheetView>
  </sheetViews>
  <sheetFormatPr baseColWidth="10" defaultRowHeight="15" x14ac:dyDescent="0.25"/>
  <cols>
    <col min="1" max="1" width="10.140625" customWidth="1"/>
    <col min="2" max="2" width="15.42578125" customWidth="1"/>
    <col min="3" max="3" width="13.28515625" customWidth="1"/>
    <col min="4" max="4" width="12.7109375" customWidth="1"/>
    <col min="5" max="5" width="10.7109375" customWidth="1"/>
    <col min="6" max="7" width="12.7109375" customWidth="1"/>
    <col min="8" max="8" width="10" customWidth="1"/>
    <col min="9" max="9" width="12.7109375" customWidth="1"/>
    <col min="10" max="10" width="14.7109375" customWidth="1"/>
    <col min="11" max="12" width="12.7109375" customWidth="1"/>
    <col min="13" max="13" width="12.85546875" customWidth="1"/>
    <col min="14" max="19" width="12.7109375" customWidth="1"/>
  </cols>
  <sheetData>
    <row r="1" spans="1:19" ht="22.5" customHeight="1" x14ac:dyDescent="0.25">
      <c r="B1" s="89" t="s">
        <v>17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9" s="13" customFormat="1" ht="33.75" customHeight="1" x14ac:dyDescent="0.25">
      <c r="B2" s="88" t="s">
        <v>26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15"/>
    </row>
    <row r="3" spans="1:19" ht="25.5" customHeight="1" x14ac:dyDescent="0.25">
      <c r="B3" s="79" t="s">
        <v>16</v>
      </c>
      <c r="C3" s="80" t="s">
        <v>15</v>
      </c>
      <c r="D3" s="80"/>
      <c r="E3" s="79" t="s">
        <v>14</v>
      </c>
      <c r="F3" s="79"/>
      <c r="G3" s="79"/>
      <c r="H3" s="79" t="s">
        <v>13</v>
      </c>
      <c r="I3" s="79"/>
      <c r="J3" s="79"/>
      <c r="K3" s="79" t="s">
        <v>18</v>
      </c>
      <c r="L3" s="79"/>
      <c r="M3" s="79"/>
      <c r="N3" s="85" t="s">
        <v>12</v>
      </c>
      <c r="O3" s="86"/>
      <c r="P3" s="86"/>
      <c r="Q3" s="86"/>
      <c r="R3" s="87"/>
    </row>
    <row r="4" spans="1:19" ht="33" customHeight="1" x14ac:dyDescent="0.25">
      <c r="B4" s="79"/>
      <c r="C4" s="81" t="s">
        <v>11</v>
      </c>
      <c r="D4" s="83" t="s">
        <v>10</v>
      </c>
      <c r="E4" s="74" t="s">
        <v>8</v>
      </c>
      <c r="F4" s="76" t="s">
        <v>9</v>
      </c>
      <c r="G4" s="77"/>
      <c r="H4" s="74" t="s">
        <v>8</v>
      </c>
      <c r="I4" s="76" t="s">
        <v>27</v>
      </c>
      <c r="J4" s="77"/>
      <c r="K4" s="74" t="s">
        <v>8</v>
      </c>
      <c r="L4" s="76" t="s">
        <v>28</v>
      </c>
      <c r="M4" s="77"/>
      <c r="N4" s="74" t="s">
        <v>8</v>
      </c>
      <c r="O4" s="76" t="s">
        <v>31</v>
      </c>
      <c r="P4" s="77"/>
      <c r="Q4" s="76" t="s">
        <v>29</v>
      </c>
      <c r="R4" s="77"/>
    </row>
    <row r="5" spans="1:19" ht="44.25" customHeight="1" x14ac:dyDescent="0.25">
      <c r="B5" s="79"/>
      <c r="C5" s="82"/>
      <c r="D5" s="84"/>
      <c r="E5" s="75"/>
      <c r="F5" s="12" t="s">
        <v>7</v>
      </c>
      <c r="G5" s="11" t="s">
        <v>5</v>
      </c>
      <c r="H5" s="75"/>
      <c r="I5" s="12" t="s">
        <v>7</v>
      </c>
      <c r="J5" s="11" t="s">
        <v>5</v>
      </c>
      <c r="K5" s="75"/>
      <c r="L5" s="41" t="s">
        <v>7</v>
      </c>
      <c r="M5" s="11" t="s">
        <v>5</v>
      </c>
      <c r="N5" s="75"/>
      <c r="O5" s="12" t="s">
        <v>6</v>
      </c>
      <c r="P5" s="11" t="s">
        <v>5</v>
      </c>
      <c r="Q5" s="12" t="s">
        <v>4</v>
      </c>
      <c r="R5" s="11" t="s">
        <v>3</v>
      </c>
    </row>
    <row r="6" spans="1:19" ht="24.75" customHeight="1" x14ac:dyDescent="0.25">
      <c r="B6" s="78" t="s">
        <v>25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</row>
    <row r="7" spans="1:19" ht="19.5" customHeight="1" x14ac:dyDescent="0.25">
      <c r="A7" s="10">
        <v>2023</v>
      </c>
      <c r="B7" s="43">
        <v>42412.330316809996</v>
      </c>
      <c r="C7" s="44">
        <v>30003.81990396</v>
      </c>
      <c r="D7" s="45">
        <v>12408.510412850001</v>
      </c>
      <c r="E7" s="43">
        <v>30165.417137839999</v>
      </c>
      <c r="F7" s="46">
        <v>19552.330610060002</v>
      </c>
      <c r="G7" s="45">
        <v>10613.08652778</v>
      </c>
      <c r="H7" s="43">
        <v>11819.183999999999</v>
      </c>
      <c r="I7" s="46">
        <v>10029.643</v>
      </c>
      <c r="J7" s="45">
        <v>1789.54</v>
      </c>
      <c r="K7" s="43">
        <v>139.25080596999999</v>
      </c>
      <c r="L7" s="46">
        <v>139.25080596999999</v>
      </c>
      <c r="M7" s="46">
        <v>0</v>
      </c>
      <c r="N7" s="43">
        <v>288.47797045999999</v>
      </c>
      <c r="O7" s="44">
        <v>37.111912200000006</v>
      </c>
      <c r="P7" s="45">
        <v>3.2873999999999999</v>
      </c>
      <c r="Q7" s="46">
        <v>245.48270624</v>
      </c>
      <c r="R7" s="45">
        <v>2.5959520199999999</v>
      </c>
    </row>
    <row r="8" spans="1:19" ht="19.5" customHeight="1" x14ac:dyDescent="0.25">
      <c r="A8" s="8">
        <v>2024</v>
      </c>
      <c r="B8" s="47">
        <v>40291.901893019996</v>
      </c>
      <c r="C8" s="48">
        <v>27101.761323570001</v>
      </c>
      <c r="D8" s="49">
        <v>13190.140569450001</v>
      </c>
      <c r="E8" s="47">
        <v>30436.134890150002</v>
      </c>
      <c r="F8" s="65">
        <v>18056.651420980001</v>
      </c>
      <c r="G8" s="49">
        <v>12379.48346917</v>
      </c>
      <c r="H8" s="47">
        <v>9497.5938999999998</v>
      </c>
      <c r="I8" s="65">
        <v>8691.7610000000004</v>
      </c>
      <c r="J8" s="49">
        <v>805.83199999999999</v>
      </c>
      <c r="K8" s="47">
        <v>86.184705370000003</v>
      </c>
      <c r="L8" s="50">
        <v>86.184705370000003</v>
      </c>
      <c r="M8" s="50">
        <v>0</v>
      </c>
      <c r="N8" s="47">
        <v>271.98836021</v>
      </c>
      <c r="O8" s="48">
        <v>27.070815750000001</v>
      </c>
      <c r="P8" s="49">
        <v>1.2553304999999999</v>
      </c>
      <c r="Q8" s="65">
        <v>240.09279163999997</v>
      </c>
      <c r="R8" s="49">
        <v>3.5694223199999997</v>
      </c>
    </row>
    <row r="9" spans="1:19" ht="19.5" customHeight="1" x14ac:dyDescent="0.25">
      <c r="A9" s="8">
        <v>2025</v>
      </c>
      <c r="B9" s="47">
        <v>38385.222658370003</v>
      </c>
      <c r="C9" s="48">
        <v>23896.35597887</v>
      </c>
      <c r="D9" s="49">
        <v>14488.866679500001</v>
      </c>
      <c r="E9" s="47">
        <v>28475.746642450002</v>
      </c>
      <c r="F9" s="65">
        <v>14864.660865299998</v>
      </c>
      <c r="G9" s="49">
        <v>13611.08577715</v>
      </c>
      <c r="H9" s="47">
        <f>9638.67267075-K9</f>
        <v>9557.2837577099999</v>
      </c>
      <c r="I9" s="65">
        <f>8768.90896645-L9</f>
        <v>8735.3446596700014</v>
      </c>
      <c r="J9" s="49">
        <f>869.7637043-M9</f>
        <v>821.93909803999998</v>
      </c>
      <c r="K9" s="47">
        <v>81.388913040000006</v>
      </c>
      <c r="L9" s="50">
        <v>33.564306780000003</v>
      </c>
      <c r="M9" s="50">
        <v>47.824606259999996</v>
      </c>
      <c r="N9" s="47">
        <v>270.80334517</v>
      </c>
      <c r="O9" s="48">
        <v>32.725243230000004</v>
      </c>
      <c r="P9" s="49">
        <v>5.0655913300000002</v>
      </c>
      <c r="Q9" s="65">
        <v>230.06090388999999</v>
      </c>
      <c r="R9" s="49">
        <v>2.95160672</v>
      </c>
    </row>
    <row r="10" spans="1:19" ht="19.5" customHeight="1" x14ac:dyDescent="0.25">
      <c r="A10" s="9" t="s">
        <v>19</v>
      </c>
      <c r="B10" s="59">
        <f>2708.714523</f>
        <v>2708.7145230000001</v>
      </c>
      <c r="C10" s="60">
        <v>1702.773408</v>
      </c>
      <c r="D10" s="61">
        <v>1005.94111521</v>
      </c>
      <c r="E10" s="53">
        <v>1994.3898629</v>
      </c>
      <c r="F10" s="66">
        <v>1062.2592802199999</v>
      </c>
      <c r="G10" s="52">
        <v>932.13058267999997</v>
      </c>
      <c r="H10" s="53">
        <v>676.47021800000005</v>
      </c>
      <c r="I10" s="54">
        <f>619.06783555-L10</f>
        <v>614.64383555000006</v>
      </c>
      <c r="J10" s="52">
        <f>64.62462781-M10</f>
        <v>61.826764220000008</v>
      </c>
      <c r="K10" s="67">
        <v>6.36940522</v>
      </c>
      <c r="L10" s="54">
        <v>4.4240000000000004</v>
      </c>
      <c r="M10" s="68">
        <v>2.79786359</v>
      </c>
      <c r="N10" s="69">
        <v>30.29809779</v>
      </c>
      <c r="O10" s="51">
        <v>4.5879770000000004</v>
      </c>
      <c r="P10" s="52">
        <v>4.3595540000000002</v>
      </c>
      <c r="Q10" s="54">
        <v>16.692285070000001</v>
      </c>
      <c r="R10" s="52">
        <v>4.6582817199999997</v>
      </c>
    </row>
    <row r="11" spans="1:19" ht="19.5" customHeight="1" x14ac:dyDescent="0.25">
      <c r="A11" s="8" t="s">
        <v>20</v>
      </c>
      <c r="B11" s="47">
        <v>3229.7704639499998</v>
      </c>
      <c r="C11" s="55">
        <v>2023.4895689800001</v>
      </c>
      <c r="D11" s="56">
        <v>1206.28089497</v>
      </c>
      <c r="E11" s="47">
        <v>2310.06167723</v>
      </c>
      <c r="F11" s="70">
        <v>1170.4831466500002</v>
      </c>
      <c r="G11" s="56">
        <v>1139.57853058</v>
      </c>
      <c r="H11" s="47">
        <f>886284535.19/1000000</f>
        <v>886.28453519000004</v>
      </c>
      <c r="I11" s="71">
        <v>824.68499999999995</v>
      </c>
      <c r="J11" s="58">
        <v>61.597999999999999</v>
      </c>
      <c r="K11" s="47">
        <v>6.1034199999999998</v>
      </c>
      <c r="L11" s="57">
        <v>2.5647799999999998</v>
      </c>
      <c r="M11" s="57">
        <v>3.53864</v>
      </c>
      <c r="N11" s="47">
        <v>27.32083153</v>
      </c>
      <c r="O11" s="72">
        <v>3.9862850000000001</v>
      </c>
      <c r="P11" s="58">
        <v>1.2023733300000001</v>
      </c>
      <c r="Q11" s="71">
        <v>21.769674379999998</v>
      </c>
      <c r="R11" s="58">
        <v>0.36249882</v>
      </c>
    </row>
    <row r="12" spans="1:19" ht="19.5" customHeight="1" x14ac:dyDescent="0.25">
      <c r="A12" s="8" t="s">
        <v>21</v>
      </c>
      <c r="B12" s="47">
        <v>1083.19526176</v>
      </c>
      <c r="C12" s="55">
        <v>745.5766774299999</v>
      </c>
      <c r="D12" s="56">
        <v>337.61858432999998</v>
      </c>
      <c r="E12" s="47">
        <v>877.08745279999994</v>
      </c>
      <c r="F12" s="70">
        <v>544.79067674999999</v>
      </c>
      <c r="G12" s="56">
        <v>332.29677605000001</v>
      </c>
      <c r="H12" s="47">
        <f>189665371.42/1000000</f>
        <v>189.66537141999999</v>
      </c>
      <c r="I12" s="71">
        <v>185.23</v>
      </c>
      <c r="J12" s="58">
        <v>4.4344400000000004</v>
      </c>
      <c r="K12" s="47">
        <v>1.24699</v>
      </c>
      <c r="L12" s="57">
        <v>0.42553999999999997</v>
      </c>
      <c r="M12" s="57">
        <v>0.82145000000000001</v>
      </c>
      <c r="N12" s="47">
        <v>15.19544754</v>
      </c>
      <c r="O12" s="72">
        <v>0.41820600000000002</v>
      </c>
      <c r="P12" s="58">
        <v>0</v>
      </c>
      <c r="Q12" s="71">
        <v>14.711326640000001</v>
      </c>
      <c r="R12" s="58">
        <v>6.5914899999999998E-2</v>
      </c>
    </row>
    <row r="13" spans="1:19" ht="19.5" customHeight="1" x14ac:dyDescent="0.25">
      <c r="A13" s="8" t="s">
        <v>22</v>
      </c>
      <c r="B13" s="47">
        <v>3836.8307971599997</v>
      </c>
      <c r="C13" s="55">
        <v>2449.42644754</v>
      </c>
      <c r="D13" s="56">
        <v>1387.4043496199999</v>
      </c>
      <c r="E13" s="47">
        <v>2953.3765587800003</v>
      </c>
      <c r="F13" s="70">
        <v>1648.1366660000001</v>
      </c>
      <c r="G13" s="56">
        <v>1305.23989278</v>
      </c>
      <c r="H13" s="47">
        <f>852186880.02/1000000</f>
        <v>852.18688001999999</v>
      </c>
      <c r="I13" s="71">
        <v>775.68399999999997</v>
      </c>
      <c r="J13" s="58">
        <v>76.502599000000004</v>
      </c>
      <c r="K13" s="47">
        <v>8.8839699999999997</v>
      </c>
      <c r="L13" s="57">
        <v>3.7616800000000001</v>
      </c>
      <c r="M13" s="57">
        <v>5.1222899999999996</v>
      </c>
      <c r="N13" s="47">
        <v>22.383388359999998</v>
      </c>
      <c r="O13" s="72">
        <v>3.1261977599999997</v>
      </c>
      <c r="P13" s="58">
        <v>0.19300600000000001</v>
      </c>
      <c r="Q13" s="71">
        <v>18.717623190000001</v>
      </c>
      <c r="R13" s="58">
        <v>0.34656140999999996</v>
      </c>
    </row>
    <row r="14" spans="1:19" ht="19.5" customHeight="1" x14ac:dyDescent="0.25">
      <c r="A14" s="8" t="s">
        <v>23</v>
      </c>
      <c r="B14" s="47">
        <v>3496.6077767299998</v>
      </c>
      <c r="C14" s="55">
        <v>2337.4504715900002</v>
      </c>
      <c r="D14" s="56">
        <v>1159.1573051400001</v>
      </c>
      <c r="E14" s="47">
        <v>2537.3942391799997</v>
      </c>
      <c r="F14" s="70">
        <v>1527.4947888299998</v>
      </c>
      <c r="G14" s="56">
        <v>1009.8994503500001</v>
      </c>
      <c r="H14" s="47">
        <f>924906872.17/1000000</f>
        <v>924.90687216999993</v>
      </c>
      <c r="I14" s="71">
        <v>781.71</v>
      </c>
      <c r="J14" s="58">
        <v>143.195975</v>
      </c>
      <c r="K14" s="47">
        <v>9.0403800000000007</v>
      </c>
      <c r="L14" s="57">
        <v>3.0733799999999998</v>
      </c>
      <c r="M14" s="57">
        <v>5.9669999999999996</v>
      </c>
      <c r="N14" s="47">
        <v>25.266285379999999</v>
      </c>
      <c r="O14" s="72">
        <v>3.206766</v>
      </c>
      <c r="P14" s="58">
        <v>1.9699999999999999E-2</v>
      </c>
      <c r="Q14" s="71">
        <v>21.964639329999997</v>
      </c>
      <c r="R14" s="58">
        <v>7.5180049999999998E-2</v>
      </c>
    </row>
    <row r="15" spans="1:19" ht="19.5" customHeight="1" x14ac:dyDescent="0.25">
      <c r="A15" s="8" t="s">
        <v>1</v>
      </c>
      <c r="B15" s="47">
        <v>3632.0352655199999</v>
      </c>
      <c r="C15" s="55">
        <v>2332.5777851299999</v>
      </c>
      <c r="D15" s="56">
        <v>1299.45748039</v>
      </c>
      <c r="E15" s="47">
        <v>2649.6527518000003</v>
      </c>
      <c r="F15" s="70">
        <v>1465.9375757</v>
      </c>
      <c r="G15" s="56">
        <v>1183.7151761</v>
      </c>
      <c r="H15" s="47">
        <f>952244745.49/1000000</f>
        <v>952.24474549000001</v>
      </c>
      <c r="I15" s="71">
        <v>840.69</v>
      </c>
      <c r="J15" s="58">
        <v>111.554</v>
      </c>
      <c r="K15" s="47">
        <v>7.6993999999999998</v>
      </c>
      <c r="L15" s="57">
        <v>3.8012700000000001</v>
      </c>
      <c r="M15" s="57">
        <v>3.8981300000000001</v>
      </c>
      <c r="N15" s="47">
        <v>22.438368230000002</v>
      </c>
      <c r="O15" s="72">
        <v>4.4418139000000005</v>
      </c>
      <c r="P15" s="58">
        <v>3.5459999999999998E-2</v>
      </c>
      <c r="Q15" s="71">
        <v>17.706659999999999</v>
      </c>
      <c r="R15" s="58">
        <v>0.25443432999999999</v>
      </c>
    </row>
    <row r="16" spans="1:19" ht="19.5" customHeight="1" x14ac:dyDescent="0.25">
      <c r="A16" s="8" t="s">
        <v>0</v>
      </c>
      <c r="B16" s="47">
        <v>2436.22047329</v>
      </c>
      <c r="C16" s="55">
        <v>1534.3767660999999</v>
      </c>
      <c r="D16" s="56">
        <v>901.84370719000003</v>
      </c>
      <c r="E16" s="47">
        <v>1722.7764385</v>
      </c>
      <c r="F16" s="70">
        <v>870.50351570999999</v>
      </c>
      <c r="G16" s="56">
        <v>852.27292278999994</v>
      </c>
      <c r="H16" s="47">
        <f>691578441.25/1000000</f>
        <v>691.57844124999997</v>
      </c>
      <c r="I16" s="71">
        <f>646.50049642-L16</f>
        <v>644.47357641999997</v>
      </c>
      <c r="J16" s="58">
        <v>47.103999999999999</v>
      </c>
      <c r="K16" s="47">
        <v>4.2769500000000003</v>
      </c>
      <c r="L16" s="57">
        <v>2.0269200000000001</v>
      </c>
      <c r="M16" s="57">
        <v>2.2500300000000002</v>
      </c>
      <c r="N16" s="47">
        <v>17.58864354</v>
      </c>
      <c r="O16" s="72">
        <v>3.5197305099999996</v>
      </c>
      <c r="P16" s="58">
        <v>1.9699999999999999E-2</v>
      </c>
      <c r="Q16" s="71">
        <v>13.853023460000001</v>
      </c>
      <c r="R16" s="58">
        <v>0.19618957000000001</v>
      </c>
    </row>
    <row r="17" spans="1:18" ht="19.5" customHeight="1" x14ac:dyDescent="0.25">
      <c r="A17" s="7" t="s">
        <v>24</v>
      </c>
      <c r="B17" s="59">
        <f>2708.714523</f>
        <v>2708.7145230000001</v>
      </c>
      <c r="C17" s="60">
        <v>1702.773408</v>
      </c>
      <c r="D17" s="61">
        <v>1005.94111521</v>
      </c>
      <c r="E17" s="62">
        <v>1994.3898629</v>
      </c>
      <c r="F17" s="63">
        <v>1062.2592802199999</v>
      </c>
      <c r="G17" s="61">
        <v>932.13058267999997</v>
      </c>
      <c r="H17" s="62">
        <f>676470218.14/1000000</f>
        <v>676.47021813999993</v>
      </c>
      <c r="I17" s="63">
        <f>619.06783555-L17</f>
        <v>614.64383555000006</v>
      </c>
      <c r="J17" s="61">
        <f>64.62462781-M17</f>
        <v>61.826764220000008</v>
      </c>
      <c r="K17" s="64">
        <v>7.2220000000000004</v>
      </c>
      <c r="L17" s="63">
        <v>4.4240000000000004</v>
      </c>
      <c r="M17" s="63">
        <v>2.79786359</v>
      </c>
      <c r="N17" s="62">
        <f>30.29809779+0.101935</f>
        <v>30.400032790000001</v>
      </c>
      <c r="O17" s="60">
        <v>4.5879770000000004</v>
      </c>
      <c r="P17" s="61">
        <v>4.4614890000000003</v>
      </c>
      <c r="Q17" s="63">
        <v>16.692285070000001</v>
      </c>
      <c r="R17" s="61">
        <v>4.6582817199999997</v>
      </c>
    </row>
    <row r="18" spans="1:18" ht="24.75" customHeight="1" x14ac:dyDescent="0.25">
      <c r="B18" s="73" t="s">
        <v>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ht="19.5" customHeight="1" x14ac:dyDescent="0.25">
      <c r="A19" s="10">
        <v>2023</v>
      </c>
      <c r="B19" s="16">
        <v>16.5853152477567</v>
      </c>
      <c r="C19" s="17">
        <v>5.6251635100027801</v>
      </c>
      <c r="D19" s="18">
        <v>55.634497173109203</v>
      </c>
      <c r="E19" s="16">
        <v>14.8341580905581</v>
      </c>
      <c r="F19" s="20">
        <v>0.845187557243396</v>
      </c>
      <c r="G19" s="18">
        <v>54.2550925763287</v>
      </c>
      <c r="H19" s="16">
        <v>22.8349714585258</v>
      </c>
      <c r="I19" s="20">
        <v>17.502993338995498</v>
      </c>
      <c r="J19" s="18">
        <v>64.729173216560696</v>
      </c>
      <c r="K19" s="16">
        <v>-19.259374963088899</v>
      </c>
      <c r="L19" s="20">
        <v>-19.259374963088899</v>
      </c>
      <c r="M19" s="20" t="s">
        <v>30</v>
      </c>
      <c r="N19" s="19">
        <v>-27.307382971949298</v>
      </c>
      <c r="O19" s="20">
        <v>-30.651851027692501</v>
      </c>
      <c r="P19" s="18">
        <v>59.568891201528402</v>
      </c>
      <c r="Q19" s="20">
        <v>-4.0505031046067597</v>
      </c>
      <c r="R19" s="18">
        <v>-38.517196220824701</v>
      </c>
    </row>
    <row r="20" spans="1:18" ht="19.5" customHeight="1" x14ac:dyDescent="0.25">
      <c r="A20" s="8">
        <v>2024</v>
      </c>
      <c r="B20" s="21">
        <v>-4.9995565156427499</v>
      </c>
      <c r="C20" s="22">
        <v>-9.6722970264428803</v>
      </c>
      <c r="D20" s="23">
        <v>6.2991457523423602</v>
      </c>
      <c r="E20" s="21">
        <v>0.89744408662729402</v>
      </c>
      <c r="F20" s="25">
        <v>-7.6496210038022303</v>
      </c>
      <c r="G20" s="23">
        <v>16.6435742963785</v>
      </c>
      <c r="H20" s="21">
        <v>-19.642560655463502</v>
      </c>
      <c r="I20" s="25">
        <v>-13.339280009032199</v>
      </c>
      <c r="J20" s="23">
        <v>-54.969874524910502</v>
      </c>
      <c r="K20" s="21">
        <v>-38.108289736888501</v>
      </c>
      <c r="L20" s="26">
        <v>-38.108289736888501</v>
      </c>
      <c r="M20" s="26" t="s">
        <v>30</v>
      </c>
      <c r="N20" s="24">
        <v>-29.884582911290298</v>
      </c>
      <c r="O20" s="25">
        <v>-27.056262678914202</v>
      </c>
      <c r="P20" s="23">
        <v>-61.813880270122297</v>
      </c>
      <c r="Q20" s="25">
        <v>-2.1956392295636902</v>
      </c>
      <c r="R20" s="23">
        <v>37.499549009384197</v>
      </c>
    </row>
    <row r="21" spans="1:18" ht="19.5" customHeight="1" x14ac:dyDescent="0.25">
      <c r="A21" s="8">
        <v>2025</v>
      </c>
      <c r="B21" s="21">
        <v>-4.7321648893925703</v>
      </c>
      <c r="C21" s="22">
        <v>-11.8272953053878</v>
      </c>
      <c r="D21" s="23">
        <v>9.8461885467544601</v>
      </c>
      <c r="E21" s="21">
        <v>-6.4409894842936799</v>
      </c>
      <c r="F21" s="25">
        <v>-17.677643995338101</v>
      </c>
      <c r="G21" s="23">
        <v>9.9487374497263605</v>
      </c>
      <c r="H21" s="21">
        <v>0.62847307238142203</v>
      </c>
      <c r="I21" s="25">
        <v>0.501429651395358</v>
      </c>
      <c r="J21" s="23">
        <v>1.9987719071800401</v>
      </c>
      <c r="K21" s="21">
        <v>-5.5645515168975397</v>
      </c>
      <c r="L21" s="26">
        <v>-61.055379100148997</v>
      </c>
      <c r="M21" s="26" t="s">
        <v>30</v>
      </c>
      <c r="N21" s="24">
        <v>33.413257936561003</v>
      </c>
      <c r="O21" s="25">
        <v>20.887540043930901</v>
      </c>
      <c r="P21" s="23">
        <v>303.526507959458</v>
      </c>
      <c r="Q21" s="25">
        <v>-4.1783377507818003</v>
      </c>
      <c r="R21" s="23">
        <v>-17.308559890441899</v>
      </c>
    </row>
    <row r="22" spans="1:18" ht="19.5" customHeight="1" x14ac:dyDescent="0.25">
      <c r="A22" s="9" t="s">
        <v>19</v>
      </c>
      <c r="B22" s="30">
        <v>-7.2</v>
      </c>
      <c r="C22" s="28">
        <v>3.8</v>
      </c>
      <c r="D22" s="29">
        <v>-22.2</v>
      </c>
      <c r="E22" s="40">
        <v>-9.1</v>
      </c>
      <c r="F22" s="32">
        <v>6.8</v>
      </c>
      <c r="G22" s="29">
        <v>-23.1</v>
      </c>
      <c r="H22" s="27">
        <v>0.54556870999999996</v>
      </c>
      <c r="I22" s="31">
        <v>-0.96913292310744015</v>
      </c>
      <c r="J22" s="29">
        <v>18.57570307621803</v>
      </c>
      <c r="K22" s="27">
        <v>50.159727454420214</v>
      </c>
      <c r="L22" s="32">
        <v>167.56283474143061</v>
      </c>
      <c r="M22" s="32">
        <v>-11.351236172387996</v>
      </c>
      <c r="N22" s="30">
        <v>1.7811515560157201</v>
      </c>
      <c r="O22" s="31">
        <v>123.504353149967</v>
      </c>
      <c r="P22" s="29">
        <v>-98.386515528764207</v>
      </c>
      <c r="Q22" s="31">
        <v>-9.9358453733666305</v>
      </c>
      <c r="R22" s="29">
        <v>-12.024589561117001</v>
      </c>
    </row>
    <row r="23" spans="1:18" ht="19.5" customHeight="1" x14ac:dyDescent="0.25">
      <c r="A23" s="8" t="s">
        <v>20</v>
      </c>
      <c r="B23" s="21">
        <v>-1.02152122629945</v>
      </c>
      <c r="C23" s="33">
        <v>5.1909173050045201</v>
      </c>
      <c r="D23" s="34">
        <v>-9.9433179693603204</v>
      </c>
      <c r="E23" s="21">
        <v>-4.8360445601574904</v>
      </c>
      <c r="F23" s="39">
        <v>0.99624607598957504</v>
      </c>
      <c r="G23" s="34">
        <v>-10.1645171783195</v>
      </c>
      <c r="H23" s="21">
        <v>9.9833313963838499</v>
      </c>
      <c r="I23" s="37">
        <v>12.173880214089618</v>
      </c>
      <c r="J23" s="36">
        <v>-12.811493759277068</v>
      </c>
      <c r="K23" s="21">
        <v>-20.0359230042924</v>
      </c>
      <c r="L23" s="37">
        <v>-66.397484460015704</v>
      </c>
      <c r="M23" s="39" t="s">
        <v>30</v>
      </c>
      <c r="N23" s="24">
        <v>23.170680081710699</v>
      </c>
      <c r="O23" s="37">
        <v>24.645180616277301</v>
      </c>
      <c r="P23" s="37" t="s">
        <v>30</v>
      </c>
      <c r="Q23" s="38">
        <v>16.527289932071302</v>
      </c>
      <c r="R23" s="36">
        <v>65.984694009311298</v>
      </c>
    </row>
    <row r="24" spans="1:18" ht="19.5" customHeight="1" x14ac:dyDescent="0.25">
      <c r="A24" s="8" t="s">
        <v>21</v>
      </c>
      <c r="B24" s="21">
        <v>-7.2737272323023596</v>
      </c>
      <c r="C24" s="33">
        <v>4.3850003096449797</v>
      </c>
      <c r="D24" s="34">
        <v>-25.6195714836193</v>
      </c>
      <c r="E24" s="21">
        <v>3.4446244536014001</v>
      </c>
      <c r="F24" s="39">
        <v>24.2265691493951</v>
      </c>
      <c r="G24" s="34">
        <v>-18.820358283665598</v>
      </c>
      <c r="H24" s="21">
        <v>-37.75231138655716</v>
      </c>
      <c r="I24" s="35">
        <v>-28.840683037374831</v>
      </c>
      <c r="J24" s="36">
        <v>-90.010289193342444</v>
      </c>
      <c r="K24" s="21" t="s">
        <v>30</v>
      </c>
      <c r="L24" s="39" t="s">
        <v>30</v>
      </c>
      <c r="M24" s="39" t="s">
        <v>30</v>
      </c>
      <c r="N24" s="24">
        <v>-2.5219080418546902</v>
      </c>
      <c r="O24" s="35">
        <v>-11.4075448675581</v>
      </c>
      <c r="P24" s="35">
        <v>-100</v>
      </c>
      <c r="Q24" s="38">
        <v>-1.4904921639478801</v>
      </c>
      <c r="R24" s="36">
        <v>-57.9183256122298</v>
      </c>
    </row>
    <row r="25" spans="1:18" ht="19.5" customHeight="1" x14ac:dyDescent="0.25">
      <c r="A25" s="8" t="s">
        <v>22</v>
      </c>
      <c r="B25" s="21">
        <v>3.69395242757688</v>
      </c>
      <c r="C25" s="33">
        <v>8.4971231124900406</v>
      </c>
      <c r="D25" s="34">
        <v>-3.8230091963388899</v>
      </c>
      <c r="E25" s="21">
        <v>9.8898328353731806</v>
      </c>
      <c r="F25" s="39">
        <v>24.389891247755902</v>
      </c>
      <c r="G25" s="34">
        <v>-4.2098232770347801</v>
      </c>
      <c r="H25" s="21">
        <v>-14.070865519707054</v>
      </c>
      <c r="I25" s="35">
        <v>-14.946010549820205</v>
      </c>
      <c r="J25" s="36">
        <v>-4.062001368653136</v>
      </c>
      <c r="K25" s="21" t="s">
        <v>30</v>
      </c>
      <c r="L25" s="39" t="s">
        <v>30</v>
      </c>
      <c r="M25" s="39" t="s">
        <v>30</v>
      </c>
      <c r="N25" s="24">
        <v>7.4191647869042896</v>
      </c>
      <c r="O25" s="35">
        <v>30.22365259787</v>
      </c>
      <c r="P25" s="35">
        <v>143.41015859003099</v>
      </c>
      <c r="Q25" s="38">
        <v>2.6845491914494799</v>
      </c>
      <c r="R25" s="36">
        <v>168.19623904595099</v>
      </c>
    </row>
    <row r="26" spans="1:18" ht="19.5" customHeight="1" x14ac:dyDescent="0.25">
      <c r="A26" s="8" t="s">
        <v>23</v>
      </c>
      <c r="B26" s="21">
        <v>-8.33226834879029</v>
      </c>
      <c r="C26" s="33">
        <v>-5.5366139100574197</v>
      </c>
      <c r="D26" s="34">
        <v>-13.494794478233599</v>
      </c>
      <c r="E26" s="21">
        <v>-13.450816188697701</v>
      </c>
      <c r="F26" s="39">
        <v>-7.5945534769943599</v>
      </c>
      <c r="G26" s="34">
        <v>-21.021473836164699</v>
      </c>
      <c r="H26" s="21">
        <v>7.3470500921962101</v>
      </c>
      <c r="I26" s="35">
        <v>-2.348800805723041</v>
      </c>
      <c r="J26" s="36">
        <v>134.39780126351025</v>
      </c>
      <c r="K26" s="21" t="s">
        <v>30</v>
      </c>
      <c r="L26" s="39" t="s">
        <v>30</v>
      </c>
      <c r="M26" s="39" t="s">
        <v>30</v>
      </c>
      <c r="N26" s="24">
        <v>16.7610635440018</v>
      </c>
      <c r="O26" s="42">
        <v>19.623111580901199</v>
      </c>
      <c r="P26" s="35">
        <v>-76.144922622363197</v>
      </c>
      <c r="Q26" s="38">
        <v>20.540782466758301</v>
      </c>
      <c r="R26" s="36">
        <v>-32.092227329202103</v>
      </c>
    </row>
    <row r="27" spans="1:18" ht="19.5" customHeight="1" x14ac:dyDescent="0.25">
      <c r="A27" s="8" t="s">
        <v>1</v>
      </c>
      <c r="B27" s="21">
        <v>1.0718585059756001</v>
      </c>
      <c r="C27" s="33">
        <v>-3.5581239007283401</v>
      </c>
      <c r="D27" s="34">
        <v>10.6032339732045</v>
      </c>
      <c r="E27" s="21">
        <v>0</v>
      </c>
      <c r="F27" s="39">
        <v>-6.3684869880174135</v>
      </c>
      <c r="G27" s="34">
        <v>7.9942603123838589</v>
      </c>
      <c r="H27" s="21">
        <v>5.4257835606073312</v>
      </c>
      <c r="I27" s="35">
        <v>1.9075717728784385</v>
      </c>
      <c r="J27" s="36">
        <v>42.500957021361266</v>
      </c>
      <c r="K27" s="21">
        <v>-17.5236992560835</v>
      </c>
      <c r="L27" s="37">
        <v>-59.280633850841902</v>
      </c>
      <c r="M27" s="39" t="s">
        <v>30</v>
      </c>
      <c r="N27" s="24">
        <v>16.8107427458066</v>
      </c>
      <c r="O27" s="35">
        <v>135.53723923146799</v>
      </c>
      <c r="P27" s="35">
        <v>-84.376652215290306</v>
      </c>
      <c r="Q27" s="38">
        <v>5.3005681349782003</v>
      </c>
      <c r="R27" s="36">
        <v>-9.4616144666227608</v>
      </c>
    </row>
    <row r="28" spans="1:18" ht="19.5" customHeight="1" x14ac:dyDescent="0.25">
      <c r="A28" s="8" t="s">
        <v>0</v>
      </c>
      <c r="B28" s="21">
        <v>-2.9056681822969699</v>
      </c>
      <c r="C28" s="33">
        <v>-3.15243143720991</v>
      </c>
      <c r="D28" s="34">
        <v>-2.4829283663650301</v>
      </c>
      <c r="E28" s="21">
        <v>-4.3360663150853602</v>
      </c>
      <c r="F28" s="39">
        <v>-6.1455433981293996</v>
      </c>
      <c r="G28" s="34">
        <v>-2.41440999590343</v>
      </c>
      <c r="H28" s="21">
        <v>0.52068233854824397</v>
      </c>
      <c r="I28" s="35">
        <v>1.1974416723803429</v>
      </c>
      <c r="J28" s="36">
        <v>-7.9056229427966027</v>
      </c>
      <c r="K28" s="21">
        <v>-21.773177595840298</v>
      </c>
      <c r="L28" s="37">
        <v>-62.926966443975402</v>
      </c>
      <c r="M28" s="39" t="s">
        <v>30</v>
      </c>
      <c r="N28" s="24">
        <v>18.835780591623799</v>
      </c>
      <c r="O28" s="35">
        <v>128.589256651353</v>
      </c>
      <c r="P28" s="35">
        <v>66.6666666666667</v>
      </c>
      <c r="Q28" s="38">
        <v>6.8664687166365397</v>
      </c>
      <c r="R28" s="36">
        <v>-31.471182012750901</v>
      </c>
    </row>
    <row r="29" spans="1:18" x14ac:dyDescent="0.25">
      <c r="A29" s="7" t="s">
        <v>24</v>
      </c>
      <c r="B29" s="6">
        <v>-7.2</v>
      </c>
      <c r="C29" s="5">
        <v>3.8</v>
      </c>
      <c r="D29" s="2">
        <v>-22.2</v>
      </c>
      <c r="E29" s="4">
        <v>-9.1</v>
      </c>
      <c r="F29" s="3">
        <v>6.8</v>
      </c>
      <c r="G29" s="2">
        <v>-23.1</v>
      </c>
      <c r="H29" s="4">
        <v>0.54556870950436442</v>
      </c>
      <c r="I29" s="3">
        <v>-0.96913292310744015</v>
      </c>
      <c r="J29" s="2">
        <v>18.57570307621803</v>
      </c>
      <c r="K29" s="14">
        <v>50.159727454420214</v>
      </c>
      <c r="L29" s="3">
        <v>167.56283474143061</v>
      </c>
      <c r="M29" s="3">
        <v>-11.351236172387996</v>
      </c>
      <c r="N29" s="6">
        <v>1.7811515560157201</v>
      </c>
      <c r="O29" s="3">
        <v>123.504353149967</v>
      </c>
      <c r="P29" s="3">
        <v>-98.386515528764207</v>
      </c>
      <c r="Q29" s="5">
        <v>-9.9358453733666305</v>
      </c>
      <c r="R29" s="2">
        <v>-12.024589561117001</v>
      </c>
    </row>
    <row r="30" spans="1:18" ht="12.75" customHeight="1" x14ac:dyDescent="0.25">
      <c r="A30" s="1"/>
    </row>
    <row r="31" spans="1:18" ht="12.75" customHeight="1" x14ac:dyDescent="0.25">
      <c r="A31" s="1"/>
    </row>
    <row r="32" spans="1:18" ht="12.75" customHeight="1" x14ac:dyDescent="0.25">
      <c r="A32" s="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</sheetData>
  <mergeCells count="21">
    <mergeCell ref="C4:C5"/>
    <mergeCell ref="D4:D5"/>
    <mergeCell ref="N3:R3"/>
    <mergeCell ref="B2:R2"/>
    <mergeCell ref="B1:R1"/>
    <mergeCell ref="B18:R18"/>
    <mergeCell ref="E4:E5"/>
    <mergeCell ref="F4:G4"/>
    <mergeCell ref="H4:H5"/>
    <mergeCell ref="I4:J4"/>
    <mergeCell ref="K4:K5"/>
    <mergeCell ref="L4:M4"/>
    <mergeCell ref="N4:N5"/>
    <mergeCell ref="O4:P4"/>
    <mergeCell ref="Q4:R4"/>
    <mergeCell ref="B6:R6"/>
    <mergeCell ref="B3:B5"/>
    <mergeCell ref="C3:D3"/>
    <mergeCell ref="E3:G3"/>
    <mergeCell ref="H3:J3"/>
    <mergeCell ref="K3:M3"/>
  </mergeCells>
  <pageMargins left="0.43307086614173229" right="0.23622047244094488" top="0.19685039370078741" bottom="0.74803149606299213" header="0.31496062992125984" footer="0.31496062992125984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4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E8ACC621-ED7C-466D-9B98-94FCBBF1A7B2}"/>
</file>

<file path=customXml/itemProps2.xml><?xml version="1.0" encoding="utf-8"?>
<ds:datastoreItem xmlns:ds="http://schemas.openxmlformats.org/officeDocument/2006/customXml" ds:itemID="{637774C7-9B24-4785-A1D6-AEE2F0D3EF9F}"/>
</file>

<file path=customXml/itemProps3.xml><?xml version="1.0" encoding="utf-8"?>
<ds:datastoreItem xmlns:ds="http://schemas.openxmlformats.org/officeDocument/2006/customXml" ds:itemID="{EE6EBAD0-8B64-4139-AE11-1AE864328B1C}"/>
</file>

<file path=customXml/itemProps4.xml><?xml version="1.0" encoding="utf-8"?>
<ds:datastoreItem xmlns:ds="http://schemas.openxmlformats.org/officeDocument/2006/customXml" ds:itemID="{C1194F6D-214D-4CC5-B883-8BD139641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Definitivos_valor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Definitivos_valor(enero2026)</dc:title>
  <dc:creator/>
  <cp:lastModifiedBy/>
  <dcterms:created xsi:type="dcterms:W3CDTF">2026-02-27T07:43:25Z</dcterms:created>
  <dcterms:modified xsi:type="dcterms:W3CDTF">2026-02-27T07:43:29Z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